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<sst xmlns="http://schemas.openxmlformats.org/spreadsheetml/2006/main" count="143" uniqueCount="117">
  <si>
    <t>Макет 10107   Затраты на производство электрической и тепловой энергии</t>
  </si>
  <si>
    <t>Дата отчётности</t>
  </si>
  <si>
    <t>Декабрь  2018</t>
  </si>
  <si>
    <t>Объект</t>
  </si>
  <si>
    <t>77000208</t>
  </si>
  <si>
    <t>ВПК "Керченский" Останинская ВЭС</t>
  </si>
  <si>
    <t>Раздел 1 Затраты на отпущенную энергию (мощность), тыс.руб.</t>
  </si>
  <si>
    <t>Калькуляционные статьи затрат</t>
  </si>
  <si>
    <t>Код стр.</t>
  </si>
  <si>
    <t>Затраты Всего</t>
  </si>
  <si>
    <t>Гр1</t>
  </si>
  <si>
    <t>Затраты на электроэнергию и мощность</t>
  </si>
  <si>
    <t>Гр2</t>
  </si>
  <si>
    <t>Затраты  на электроэнергию</t>
  </si>
  <si>
    <t>Гр3</t>
  </si>
  <si>
    <t>Затраты на мощность</t>
  </si>
  <si>
    <t>Гр4</t>
  </si>
  <si>
    <t>Затраты на тепловую энергию Всего</t>
  </si>
  <si>
    <t>Гр5</t>
  </si>
  <si>
    <t>1. Топливо на технологические цели</t>
  </si>
  <si>
    <t>2. Вода на технологические цели</t>
  </si>
  <si>
    <t>3. Основная оплата труда производственных рабочих</t>
  </si>
  <si>
    <t>4. Дополнительная оплата труда   производственных рабочих</t>
  </si>
  <si>
    <t>5. Отчисления на соц. нужды с оплаты производственных рабочих</t>
  </si>
  <si>
    <t>6. Расходы по содержанию и эксплуатации оборудования</t>
  </si>
  <si>
    <t>7. Амортизация производственного оборудования</t>
  </si>
  <si>
    <t>8. Расходы по подготовке и освоению производства (пусковые расходы)</t>
  </si>
  <si>
    <t>9. Цеховые расходы</t>
  </si>
  <si>
    <t>10. Общехозяйственные расходы, относимые на производственные затраты</t>
  </si>
  <si>
    <t>10.1. Административно-управленческие расходы</t>
  </si>
  <si>
    <t>10.2. Оплата услуг СО ЕЭС</t>
  </si>
  <si>
    <t>10.3. Оплата услуг операторов рынка энергии (мощности)</t>
  </si>
  <si>
    <t>10.4. Обязательные платежи (налоги, сборы), включаемые в производственные затраты</t>
  </si>
  <si>
    <t>10.5. Прочие общехозяйственные расходы</t>
  </si>
  <si>
    <t>11.Покупная энергия (мощность)</t>
  </si>
  <si>
    <t>11.1. Покупная энергия (мощность) на технологические цели</t>
  </si>
  <si>
    <t>11.2. Покупная энергия (мощность) для реализации</t>
  </si>
  <si>
    <t>А. Затраты на передачу энергии</t>
  </si>
  <si>
    <t>Б. Затраты на сбыт энергии</t>
  </si>
  <si>
    <t>12. Всего затрат на полезно отпущенную энергию (мощность)</t>
  </si>
  <si>
    <t>12.0  Всего затрат на отпущенную с шин (коллекторов) энергию (мощность)</t>
  </si>
  <si>
    <t>12.1. Из них Затраты на ремонт основных фондов</t>
  </si>
  <si>
    <t>Комментарий:</t>
  </si>
  <si>
    <t>Показатели вводятся нарастающим итогом с начала года.</t>
  </si>
  <si>
    <t>Раздел 2 Затраты на единицу отпущенной энергии (мощности)</t>
  </si>
  <si>
    <t>Наименование</t>
  </si>
  <si>
    <t>13. Затраты на единицу полезного отпуска энергии (мощности), руб/кВт.ч (руб/Мвт мес), руб/Гкал</t>
  </si>
  <si>
    <t>14. Затраты на единицу отпущенной с шин (коллекторов) энергии (мощности), руб/кВт.ч (руб/Мвт мес), руб/Гкал</t>
  </si>
  <si>
    <t>15. Затраты на единицу энергии (мощности), приобретенных для реализации, руб/кВт.ч (руб/Мвт мес), руб/Гкал</t>
  </si>
  <si>
    <t>Раздел 3 Справки технологические</t>
  </si>
  <si>
    <t>Всего</t>
  </si>
  <si>
    <t>Электроэнергия</t>
  </si>
  <si>
    <t>Электрическая мощность</t>
  </si>
  <si>
    <t>Тепловая энергия</t>
  </si>
  <si>
    <t>16. Электрическая мощность, Мвт</t>
  </si>
  <si>
    <t>17. Отпуск энергии с шин (коллекторов), тыс.кВт.ч (Гкал)</t>
  </si>
  <si>
    <t>18. Покупная энергия (мощность), тыс.кВт.ч (Мвт), Гкал</t>
  </si>
  <si>
    <t>18.1. Покупная энергия (мощность) на технологические цели, тыс.кВт.ч (Мвт), Гкал</t>
  </si>
  <si>
    <t>18.2. Покупная энергия (мощность) для реализации, тыс.кВт.ч (Мвт), Гкал</t>
  </si>
  <si>
    <t>19. Полезный отпуск энергии, тыс.кВт.ч (Гкал)</t>
  </si>
  <si>
    <t>20. Расход условного топлива всего, т.у.т</t>
  </si>
  <si>
    <t>20.1. Расход газа, т.у.т</t>
  </si>
  <si>
    <t>20.2. Расход угля, т.у.т</t>
  </si>
  <si>
    <t>20.3. Расход мазута, т.у.т</t>
  </si>
  <si>
    <t>20.4. Расход прочих видов топлива, т.у.т</t>
  </si>
  <si>
    <t>21. Стоимость израсходованного условного топлива всего, тыс.руб</t>
  </si>
  <si>
    <t>21.1. Стоимость газа, тыс.руб</t>
  </si>
  <si>
    <t>21.2. Стоимость угля, тыс.руб</t>
  </si>
  <si>
    <t>21.3. Стоимость мазута, тыс.руб</t>
  </si>
  <si>
    <t>21.4. Стоимость прочих видов топлива, тыс.руб</t>
  </si>
  <si>
    <t>22. Удельная стоимость израсходованного топлива, руб/т.у.т.</t>
  </si>
  <si>
    <t>22.1. Удельная стоимость газа, руб/т.у.т.</t>
  </si>
  <si>
    <t>22.2. Удельная стоимость угля, руб/т.у.т.</t>
  </si>
  <si>
    <t>22.3. Удельная стоимость мазута, руб/т.у.т.</t>
  </si>
  <si>
    <t>22.4. Удельная стоимость прочих видов топлива, руб/т.у.т.</t>
  </si>
  <si>
    <t>Раздел Контактная информация</t>
  </si>
  <si>
    <t>ФИО</t>
  </si>
  <si>
    <t>Должность</t>
  </si>
  <si>
    <t>Контактный телефон (с кодом города)</t>
  </si>
  <si>
    <t>Электронный адрес</t>
  </si>
  <si>
    <t>Руководитель организации</t>
  </si>
  <si>
    <t>Ответственный за заполнение макета</t>
  </si>
  <si>
    <t>Раздел Кодовые привязки</t>
  </si>
  <si>
    <t>Значение</t>
  </si>
  <si>
    <t>Наименование отчитывающейся организации</t>
  </si>
  <si>
    <t>Почтовый адрес</t>
  </si>
  <si>
    <t>Код отчитывающейся организации по ОКПО</t>
  </si>
  <si>
    <t>Код вида деятельности по ОКВЭД2</t>
  </si>
  <si>
    <t>Код территории по ОКТМО</t>
  </si>
  <si>
    <t>Код министерства (ведомства), органа управления по ОКОГУ</t>
  </si>
  <si>
    <t>Код организационно-правовой формы по ОКОПФ</t>
  </si>
  <si>
    <t>Код формы собственности по ОКФС</t>
  </si>
  <si>
    <t>Код формы по ОКУД</t>
  </si>
  <si>
    <t>&lt;&lt; 24.01.2019 &gt;&gt;</t>
  </si>
  <si>
    <t>Балла Геннадий Эдуардович</t>
  </si>
  <si>
    <t>5.0.2.8</t>
  </si>
  <si>
    <t>Версия ISC_NET - 5.0.2.8</t>
  </si>
  <si>
    <t>21.12.2018 13.26.43</t>
  </si>
  <si>
    <t>Версия АРМ - 21.12.2018 13.26.43</t>
  </si>
  <si>
    <t/>
  </si>
  <si>
    <t>Plugin версия - 1.0.2</t>
  </si>
  <si>
    <t>1.0.2</t>
  </si>
  <si>
    <t>Директор</t>
  </si>
  <si>
    <t>[36562]29-558          + 7 978 913 34 56</t>
  </si>
  <si>
    <t xml:space="preserve">office@wpkcrimea.ru </t>
  </si>
  <si>
    <t>Иванов Николай Петрович</t>
  </si>
  <si>
    <t>Диспетчер</t>
  </si>
  <si>
    <t>vpk-disp@yandex.ru</t>
  </si>
  <si>
    <t>ООО "Ветряной парк Керченский"</t>
  </si>
  <si>
    <t>298100,  Республика  Крым,    г.Феодосия,   ул.Чехова 5,   оф. 215</t>
  </si>
  <si>
    <t>00749940</t>
  </si>
  <si>
    <t>40.10.14     40.10     45.21.53</t>
  </si>
  <si>
    <t>35000000000</t>
  </si>
  <si>
    <t>4210011</t>
  </si>
  <si>
    <t>12165</t>
  </si>
  <si>
    <t>23</t>
  </si>
  <si>
    <t>[36562]29-557         +7 978 913 35 53</t>
  </si>
</sst>
</file>

<file path=xl/styles.xml><?xml version="1.0" encoding="utf-8"?>
<styleSheet xmlns="http://schemas.openxmlformats.org/spreadsheetml/2006/main">
  <numFmts count="10">
    <numFmt numFmtId="5" formatCode="&quot;₽&quot;#,##0_);\(&quot;₽&quot;#,##0\)"/>
    <numFmt numFmtId="6" formatCode="&quot;₽&quot;#,##0_);[Red]\(&quot;₽&quot;#,##0\)"/>
    <numFmt numFmtId="7" formatCode="&quot;₽&quot;#,##0.00_);\(&quot;₽&quot;#,##0.00\)"/>
    <numFmt numFmtId="8" formatCode="&quot;₽&quot;#,##0.00_);[Red]\(&quot;₽&quot;#,##0.00\)"/>
    <numFmt numFmtId="42" formatCode="_(&quot;₽&quot;* #,##0_);_(&quot;₽&quot;* \(#,##0\);_(&quot;₽&quot;* &quot;-&quot;_);_(@_)"/>
    <numFmt numFmtId="41" formatCode="_(* #,##0_);_(* \(#,##0\);_(* &quot;-&quot;_);_(@_)"/>
    <numFmt numFmtId="44" formatCode="_(&quot;₽&quot;* #,##0.00_);_(&quot;₽&quot;* \(#,##0.00\);_(&quot;₽&quot;* &quot;-&quot;??_);_(@_)"/>
    <numFmt numFmtId="43" formatCode="_(* #,##0.00_);_(* \(#,##0.00\);_(* &quot;-&quot;??_);_(@_)"/>
    <numFmt numFmtId="164" formatCode="###,###,###,##0.0"/>
    <numFmt numFmtId="165" formatCode="###,###,###,##0.000"/>
  </numFmts>
  <fonts count="58">
    <font>
      <sz val="11"/>
      <color theme="1"/>
      <name val="Calibri"/>
      <family val="2"/>
      <scheme val="minor"/>
    </font>
    <font>
      <sz val="11"/>
      <name val="Calibri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4"/>
      <color indexed="2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5"/>
      <name val="Arial"/>
      <family val="2"/>
    </font>
    <font>
      <b/>
      <sz val="15"/>
      <color indexed="62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14"/>
      <color rgb="FF808080"/>
      <name val="Arial"/>
      <family val="2"/>
    </font>
    <font>
      <sz val="14"/>
      <color rgb="FF000000"/>
      <name val="Arial"/>
      <family val="2"/>
    </font>
    <font>
      <b/>
      <sz val="12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>
        <color rgb="FFD3D3D3"/>
      </top>
      <bottom style="medium"/>
    </border>
    <border>
      <left style="medium"/>
      <right style="medium"/>
      <top style="medium"/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rgb="FFD3D3D3"/>
      </right>
      <top style="hair">
        <color rgb="FFD3D3D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0" fillId="5" borderId="0" applyNumberFormat="0" applyBorder="0" applyAlignment="0" applyProtection="0"/>
    <xf numFmtId="0" fontId="32" fillId="6" borderId="2" applyNumberFormat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0" fillId="8" borderId="0" applyNumberFormat="0" applyBorder="0" applyAlignment="0" applyProtection="0"/>
    <xf numFmtId="0" fontId="35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0" borderId="4" applyNumberFormat="0" applyFill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0" borderId="5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6" applyNumberFormat="0" applyFill="0" applyAlignment="0" applyProtection="0"/>
    <xf numFmtId="0" fontId="33" fillId="17" borderId="0" applyNumberFormat="0" applyBorder="0" applyAlignment="0" applyProtection="0"/>
    <xf numFmtId="0" fontId="4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21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4" borderId="2" applyNumberFormat="0" applyAlignment="0" applyProtection="0"/>
    <xf numFmtId="0" fontId="0" fillId="25" borderId="0" applyNumberFormat="0" applyBorder="0" applyAlignment="0" applyProtection="0"/>
    <xf numFmtId="0" fontId="44" fillId="0" borderId="7" applyNumberFormat="0" applyFill="0" applyAlignment="0" applyProtection="0"/>
    <xf numFmtId="0" fontId="0" fillId="26" borderId="0" applyNumberFormat="0" applyBorder="0" applyAlignment="0" applyProtection="0"/>
    <xf numFmtId="0" fontId="45" fillId="27" borderId="8" applyNumberForma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47" fillId="0" borderId="0" xfId="0" applyFont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50" fillId="0" borderId="0" xfId="0" applyFont="1" applyAlignment="1">
      <alignment vertical="top" wrapText="1"/>
    </xf>
    <xf numFmtId="0" fontId="48" fillId="0" borderId="14" xfId="0" applyFont="1" applyBorder="1" applyAlignment="1">
      <alignment vertical="center" wrapText="1"/>
    </xf>
    <xf numFmtId="164" fontId="51" fillId="33" borderId="15" xfId="0" applyNumberFormat="1" applyFont="1" applyFill="1" applyBorder="1" applyAlignment="1" applyProtection="1">
      <alignment vertical="center" wrapText="1"/>
      <protection/>
    </xf>
    <xf numFmtId="165" fontId="51" fillId="33" borderId="15" xfId="0" applyNumberFormat="1" applyFont="1" applyFill="1" applyBorder="1" applyAlignment="1" applyProtection="1">
      <alignment vertical="center" wrapText="1"/>
      <protection/>
    </xf>
    <xf numFmtId="0" fontId="46" fillId="0" borderId="16" xfId="0" applyFont="1" applyBorder="1" applyAlignment="1">
      <alignment vertical="center"/>
    </xf>
    <xf numFmtId="164" fontId="52" fillId="34" borderId="15" xfId="0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164" fontId="52" fillId="34" borderId="17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164" fontId="55" fillId="33" borderId="15" xfId="0" applyNumberFormat="1" applyFont="1" applyFill="1" applyBorder="1" applyAlignment="1" applyProtection="1">
      <alignment vertical="center" wrapText="1"/>
      <protection/>
    </xf>
    <xf numFmtId="0" fontId="53" fillId="0" borderId="14" xfId="0" applyFont="1" applyBorder="1" applyAlignment="1">
      <alignment horizontal="left" vertical="center"/>
    </xf>
    <xf numFmtId="165" fontId="51" fillId="33" borderId="17" xfId="0" applyNumberFormat="1" applyFont="1" applyFill="1" applyBorder="1" applyAlignment="1" applyProtection="1">
      <alignment vertical="center" wrapText="1"/>
      <protection/>
    </xf>
    <xf numFmtId="165" fontId="52" fillId="34" borderId="15" xfId="0" applyNumberFormat="1" applyFont="1" applyFill="1" applyBorder="1" applyAlignment="1" applyProtection="1">
      <alignment vertical="center" wrapText="1"/>
      <protection locked="0"/>
    </xf>
    <xf numFmtId="164" fontId="52" fillId="35" borderId="18" xfId="0" applyNumberFormat="1" applyFont="1" applyFill="1" applyBorder="1" applyAlignment="1" applyProtection="1">
      <alignment vertical="center" wrapText="1"/>
      <protection/>
    </xf>
    <xf numFmtId="165" fontId="52" fillId="34" borderId="17" xfId="0" applyNumberFormat="1" applyFont="1" applyFill="1" applyBorder="1" applyAlignment="1" applyProtection="1">
      <alignment vertical="center" wrapText="1"/>
      <protection locked="0"/>
    </xf>
    <xf numFmtId="164" fontId="52" fillId="35" borderId="15" xfId="0" applyNumberFormat="1" applyFont="1" applyFill="1" applyBorder="1" applyAlignment="1" applyProtection="1">
      <alignment vertical="center" wrapText="1"/>
      <protection/>
    </xf>
    <xf numFmtId="16" fontId="48" fillId="0" borderId="14" xfId="0" applyFont="1" applyBorder="1" applyAlignment="1">
      <alignment vertical="center" wrapText="1"/>
    </xf>
    <xf numFmtId="164" fontId="51" fillId="33" borderId="17" xfId="0" applyNumberFormat="1" applyFont="1" applyFill="1" applyBorder="1" applyAlignment="1" applyProtection="1">
      <alignment vertical="center" wrapText="1"/>
      <protection/>
    </xf>
    <xf numFmtId="165" fontId="52" fillId="35" borderId="15" xfId="0" applyNumberFormat="1" applyFont="1" applyFill="1" applyBorder="1" applyAlignment="1" applyProtection="1">
      <alignment vertical="center" wrapText="1"/>
      <protection/>
    </xf>
    <xf numFmtId="165" fontId="51" fillId="33" borderId="19" xfId="0" applyNumberFormat="1" applyFont="1" applyFill="1" applyBorder="1" applyAlignment="1" applyProtection="1">
      <alignment vertical="center" wrapText="1"/>
      <protection/>
    </xf>
    <xf numFmtId="165" fontId="55" fillId="33" borderId="15" xfId="0" applyNumberFormat="1" applyFont="1" applyFill="1" applyBorder="1" applyAlignment="1" applyProtection="1">
      <alignment vertical="center" wrapText="1"/>
      <protection/>
    </xf>
    <xf numFmtId="165" fontId="52" fillId="35" borderId="18" xfId="0" applyNumberFormat="1" applyFont="1" applyFill="1" applyBorder="1" applyAlignment="1" applyProtection="1">
      <alignment vertical="center" wrapText="1"/>
      <protection/>
    </xf>
    <xf numFmtId="165" fontId="51" fillId="33" borderId="18" xfId="0" applyNumberFormat="1" applyFont="1" applyFill="1" applyBorder="1" applyAlignment="1" applyProtection="1">
      <alignment vertical="center" wrapText="1"/>
      <protection/>
    </xf>
    <xf numFmtId="165" fontId="51" fillId="33" borderId="20" xfId="0" applyNumberFormat="1" applyFont="1" applyFill="1" applyBorder="1" applyAlignment="1" applyProtection="1">
      <alignment vertical="center" wrapText="1"/>
      <protection/>
    </xf>
    <xf numFmtId="164" fontId="52" fillId="35" borderId="19" xfId="0" applyNumberFormat="1" applyFont="1" applyFill="1" applyBorder="1" applyAlignment="1" applyProtection="1">
      <alignment vertical="center" wrapText="1"/>
      <protection/>
    </xf>
    <xf numFmtId="164" fontId="52" fillId="34" borderId="20" xfId="0" applyNumberFormat="1" applyFont="1" applyFill="1" applyBorder="1" applyAlignment="1" applyProtection="1">
      <alignment vertical="center" wrapText="1"/>
      <protection locked="0"/>
    </xf>
    <xf numFmtId="165" fontId="55" fillId="33" borderId="21" xfId="0" applyNumberFormat="1" applyFont="1" applyFill="1" applyBorder="1" applyAlignment="1" applyProtection="1">
      <alignment vertical="center" wrapText="1"/>
      <protection/>
    </xf>
    <xf numFmtId="0" fontId="46" fillId="0" borderId="22" xfId="0" applyFont="1" applyBorder="1" applyAlignment="1">
      <alignment vertical="center"/>
    </xf>
    <xf numFmtId="14" fontId="46" fillId="0" borderId="16" xfId="0" applyFont="1" applyBorder="1" applyAlignment="1">
      <alignment vertical="center"/>
    </xf>
    <xf numFmtId="164" fontId="52" fillId="34" borderId="21" xfId="0" applyNumberFormat="1" applyFont="1" applyFill="1" applyBorder="1" applyAlignment="1" applyProtection="1">
      <alignment vertical="center" wrapText="1"/>
      <protection locked="0"/>
    </xf>
    <xf numFmtId="49" fontId="52" fillId="36" borderId="13" xfId="0" applyNumberFormat="1" applyFont="1" applyFill="1" applyBorder="1" applyAlignment="1" applyProtection="1">
      <alignment vertical="center" wrapText="1"/>
      <protection locked="0"/>
    </xf>
    <xf numFmtId="164" fontId="52" fillId="35" borderId="23" xfId="0" applyNumberFormat="1" applyFont="1" applyFill="1" applyBorder="1" applyAlignment="1" applyProtection="1">
      <alignment vertical="center" wrapText="1"/>
      <protection/>
    </xf>
    <xf numFmtId="164" fontId="51" fillId="33" borderId="19" xfId="0" applyNumberFormat="1" applyFont="1" applyFill="1" applyBorder="1" applyAlignment="1" applyProtection="1">
      <alignment vertical="center" wrapText="1"/>
      <protection/>
    </xf>
    <xf numFmtId="165" fontId="55" fillId="33" borderId="20" xfId="0" applyNumberFormat="1" applyFont="1" applyFill="1" applyBorder="1" applyAlignment="1" applyProtection="1">
      <alignment vertical="center" wrapText="1"/>
      <protection/>
    </xf>
    <xf numFmtId="49" fontId="52" fillId="36" borderId="20" xfId="0" applyNumberFormat="1" applyFont="1" applyFill="1" applyBorder="1" applyAlignment="1" applyProtection="1">
      <alignment vertical="center" wrapText="1"/>
      <protection locked="0"/>
    </xf>
    <xf numFmtId="49" fontId="56" fillId="36" borderId="18" xfId="0" applyNumberFormat="1" applyFont="1" applyFill="1" applyBorder="1" applyAlignment="1" applyProtection="1">
      <alignment vertical="center" wrapText="1"/>
      <protection locked="0"/>
    </xf>
    <xf numFmtId="49" fontId="52" fillId="36" borderId="24" xfId="0" applyNumberFormat="1" applyFont="1" applyFill="1" applyBorder="1" applyAlignment="1" applyProtection="1">
      <alignment vertical="center" wrapText="1"/>
      <protection locked="0"/>
    </xf>
    <xf numFmtId="164" fontId="51" fillId="33" borderId="24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horizontal="right" vertical="center"/>
    </xf>
    <xf numFmtId="164" fontId="52" fillId="35" borderId="17" xfId="0" applyNumberFormat="1" applyFont="1" applyFill="1" applyBorder="1" applyAlignment="1" applyProtection="1">
      <alignment vertical="center" wrapText="1"/>
      <protection/>
    </xf>
    <xf numFmtId="49" fontId="52" fillId="36" borderId="21" xfId="0" applyNumberFormat="1" applyFont="1" applyFill="1" applyBorder="1" applyAlignment="1" applyProtection="1">
      <alignment vertical="center" wrapText="1"/>
      <protection locked="0"/>
    </xf>
    <xf numFmtId="165" fontId="51" fillId="33" borderId="23" xfId="0" applyNumberFormat="1" applyFont="1" applyFill="1" applyBorder="1" applyAlignment="1" applyProtection="1">
      <alignment vertical="center" wrapText="1"/>
      <protection/>
    </xf>
    <xf numFmtId="165" fontId="55" fillId="33" borderId="24" xfId="0" applyNumberFormat="1" applyFont="1" applyFill="1" applyBorder="1" applyAlignment="1" applyProtection="1">
      <alignment vertical="center" wrapText="1"/>
      <protection/>
    </xf>
    <xf numFmtId="49" fontId="56" fillId="36" borderId="20" xfId="0" applyNumberFormat="1" applyFont="1" applyFill="1" applyBorder="1" applyAlignment="1" applyProtection="1">
      <alignment vertical="center" wrapText="1"/>
      <protection locked="0"/>
    </xf>
    <xf numFmtId="0" fontId="46" fillId="0" borderId="25" xfId="0" applyFont="1" applyBorder="1" applyAlignment="1">
      <alignment vertical="center"/>
    </xf>
    <xf numFmtId="164" fontId="55" fillId="33" borderId="17" xfId="0" applyNumberFormat="1" applyFont="1" applyFill="1" applyBorder="1" applyAlignment="1" applyProtection="1">
      <alignment vertical="center" wrapText="1"/>
      <protection/>
    </xf>
    <xf numFmtId="165" fontId="52" fillId="35" borderId="26" xfId="0" applyNumberFormat="1" applyFont="1" applyFill="1" applyBorder="1" applyAlignment="1" applyProtection="1">
      <alignment vertical="center" wrapText="1"/>
      <protection/>
    </xf>
    <xf numFmtId="164" fontId="52" fillId="35" borderId="26" xfId="0" applyNumberFormat="1" applyFont="1" applyFill="1" applyBorder="1" applyAlignment="1" applyProtection="1">
      <alignment vertical="center" wrapText="1"/>
      <protection/>
    </xf>
    <xf numFmtId="0" fontId="46" fillId="0" borderId="27" xfId="0" applyFont="1" applyBorder="1" applyAlignment="1">
      <alignment vertical="center"/>
    </xf>
    <xf numFmtId="0" fontId="46" fillId="0" borderId="0" xfId="0" applyFont="1" applyAlignment="1">
      <alignment vertical="center"/>
    </xf>
    <xf numFmtId="49" fontId="57" fillId="0" borderId="0" xfId="0" applyNumberFormat="1" applyFont="1" applyAlignment="1">
      <alignment horizontal="left" vertical="center"/>
    </xf>
    <xf numFmtId="164" fontId="51" fillId="33" borderId="20" xfId="0" applyNumberFormat="1" applyFont="1" applyFill="1" applyBorder="1" applyAlignment="1" applyProtection="1">
      <alignment vertical="center" wrapText="1"/>
      <protection/>
    </xf>
    <xf numFmtId="0" fontId="57" fillId="0" borderId="0" xfId="0" applyFont="1" applyAlignment="1">
      <alignment horizontal="left" vertical="center"/>
    </xf>
    <xf numFmtId="0" fontId="46" fillId="0" borderId="28" xfId="0" applyFont="1" applyBorder="1" applyAlignment="1">
      <alignment vertical="center"/>
    </xf>
    <xf numFmtId="165" fontId="55" fillId="33" borderId="19" xfId="0" applyNumberFormat="1" applyFont="1" applyFill="1" applyBorder="1" applyAlignment="1" applyProtection="1">
      <alignment vertical="center" wrapText="1"/>
      <protection/>
    </xf>
    <xf numFmtId="49" fontId="55" fillId="33" borderId="12" xfId="0" applyNumberFormat="1" applyFont="1" applyFill="1" applyBorder="1" applyAlignment="1" applyProtection="1">
      <alignment vertical="center" wrapText="1"/>
      <protection/>
    </xf>
    <xf numFmtId="49" fontId="52" fillId="36" borderId="14" xfId="0" applyNumberFormat="1" applyFont="1" applyFill="1" applyBorder="1" applyAlignment="1" applyProtection="1">
      <alignment vertical="center" wrapText="1"/>
      <protection locked="0"/>
    </xf>
    <xf numFmtId="165" fontId="52" fillId="35" borderId="19" xfId="0" applyNumberFormat="1" applyFont="1" applyFill="1" applyBorder="1" applyAlignment="1" applyProtection="1">
      <alignment vertical="center" wrapText="1"/>
      <protection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165" fontId="51" fillId="33" borderId="24" xfId="0" applyNumberFormat="1" applyFont="1" applyFill="1" applyBorder="1" applyAlignment="1" applyProtection="1">
      <alignment vertical="center" wrapText="1"/>
      <protection/>
    </xf>
    <xf numFmtId="164" fontId="55" fillId="33" borderId="20" xfId="0" applyNumberFormat="1" applyFont="1" applyFill="1" applyBorder="1" applyAlignment="1" applyProtection="1">
      <alignment vertical="center" wrapText="1"/>
      <protection/>
    </xf>
    <xf numFmtId="165" fontId="51" fillId="33" borderId="26" xfId="0" applyNumberFormat="1" applyFont="1" applyFill="1" applyBorder="1" applyAlignment="1" applyProtection="1">
      <alignment vertical="center" wrapText="1"/>
      <protection/>
    </xf>
    <xf numFmtId="165" fontId="52" fillId="35" borderId="17" xfId="0" applyNumberFormat="1" applyFont="1" applyFill="1" applyBorder="1" applyAlignment="1" applyProtection="1">
      <alignment vertical="center" wrapText="1"/>
      <protection/>
    </xf>
    <xf numFmtId="49" fontId="52" fillId="36" borderId="23" xfId="0" applyNumberFormat="1" applyFont="1" applyFill="1" applyBorder="1" applyAlignment="1" applyProtection="1">
      <alignment vertical="center" wrapText="1"/>
      <protection locked="0"/>
    </xf>
    <xf numFmtId="165" fontId="52" fillId="34" borderId="20" xfId="0" applyNumberFormat="1" applyFont="1" applyFill="1" applyBorder="1" applyAlignment="1" applyProtection="1">
      <alignment vertical="center" wrapText="1"/>
      <protection locked="0"/>
    </xf>
    <xf numFmtId="49" fontId="52" fillId="36" borderId="18" xfId="0" applyNumberFormat="1" applyFont="1" applyFill="1" applyBorder="1" applyAlignment="1" applyProtection="1">
      <alignment vertical="center" wrapText="1"/>
      <protection locked="0"/>
    </xf>
    <xf numFmtId="165" fontId="52" fillId="35" borderId="23" xfId="0" applyNumberFormat="1" applyFont="1" applyFill="1" applyBorder="1" applyAlignment="1" applyProtection="1">
      <alignment vertical="center" wrapText="1"/>
      <protection/>
    </xf>
    <xf numFmtId="49" fontId="52" fillId="36" borderId="26" xfId="0" applyNumberFormat="1" applyFont="1" applyFill="1" applyBorder="1" applyAlignment="1" applyProtection="1">
      <alignment vertical="center" wrapText="1"/>
      <protection locked="0"/>
    </xf>
    <xf numFmtId="165" fontId="51" fillId="33" borderId="21" xfId="0" applyNumberFormat="1" applyFont="1" applyFill="1" applyBorder="1" applyAlignment="1" applyProtection="1">
      <alignment vertical="center" wrapText="1"/>
      <protection/>
    </xf>
    <xf numFmtId="17" fontId="48" fillId="0" borderId="14" xfId="0" applyFont="1" applyBorder="1" applyAlignment="1">
      <alignment vertical="center" wrapText="1"/>
    </xf>
  </cellXfs>
  <cellStyles count="47">
    <cellStyle name="Normal" xfId="0"/>
    <cellStyle name="20% - Accent2" xfId="15"/>
    <cellStyle name="Comma [0]" xfId="16"/>
    <cellStyle name="Title" xfId="17"/>
    <cellStyle name="Comma" xfId="18"/>
    <cellStyle name="20% - Accent3" xfId="19"/>
    <cellStyle name="Output" xfId="20"/>
    <cellStyle name="40% - Accent5" xfId="21"/>
    <cellStyle name="Input" xfId="22"/>
    <cellStyle name="Accent3" xfId="23"/>
    <cellStyle name="Heading 2" xfId="24"/>
    <cellStyle name="40% - Accent4" xfId="25"/>
    <cellStyle name="Neutral" xfId="26"/>
    <cellStyle name="Accent6" xfId="27"/>
    <cellStyle name="60% - Accent6" xfId="28"/>
    <cellStyle name="20% - Accent1" xfId="29"/>
    <cellStyle name="Linked Cell" xfId="30"/>
    <cellStyle name="40% - Accent3" xfId="31"/>
    <cellStyle name="60% - Accent4" xfId="32"/>
    <cellStyle name="20% - Accent4" xfId="33"/>
    <cellStyle name="Total" xfId="34"/>
    <cellStyle name="Percent" xfId="35"/>
    <cellStyle name="Explanatory Text" xfId="36"/>
    <cellStyle name="Good" xfId="37"/>
    <cellStyle name="Heading 3" xfId="38"/>
    <cellStyle name="60% - Accent2" xfId="39"/>
    <cellStyle name="Bad" xfId="40"/>
    <cellStyle name="Accent2" xfId="41"/>
    <cellStyle name="Accent4" xfId="42"/>
    <cellStyle name="Heading 4" xfId="43"/>
    <cellStyle name="60% - Accent1" xfId="44"/>
    <cellStyle name="Currency [0]" xfId="45"/>
    <cellStyle name="Warning Text" xfId="46"/>
    <cellStyle name="Currency" xfId="47"/>
    <cellStyle name="20% - Accent6" xfId="48"/>
    <cellStyle name="Accent1" xfId="49"/>
    <cellStyle name="40% - Accent6" xfId="50"/>
    <cellStyle name="Calculation" xfId="51"/>
    <cellStyle name="20% - Accent5" xfId="52"/>
    <cellStyle name="Heading 1" xfId="53"/>
    <cellStyle name="40% - Accent1" xfId="54"/>
    <cellStyle name="Check Cell" xfId="55"/>
    <cellStyle name="60% - Accent5" xfId="56"/>
    <cellStyle name="60% - Accent3" xfId="57"/>
    <cellStyle name="Accent5" xfId="58"/>
    <cellStyle name="40% - Accent2" xfId="59"/>
    <cellStyle name="No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17"/>
  <sheetViews>
    <sheetView showGridLines="0" tabSelected="1" zoomScale="75" zoomScaleNormal="75" workbookViewId="0" topLeftCell="C5">
      <selection activeCell="H28" sqref="H28"/>
    </sheetView>
  </sheetViews>
  <sheetFormatPr defaultColWidth="9.140625" defaultRowHeight="15"/>
  <cols>
    <col min="1" max="1" width="0.85546875" style="62" customWidth="1"/>
    <col min="2" max="2" width="8.8515625" style="62" hidden="1" customWidth="1"/>
    <col min="3" max="3" width="41.8515625" style="62" customWidth="1"/>
    <col min="4" max="4" width="8.8515625" style="62" hidden="1" customWidth="1"/>
    <col min="5" max="5" width="12.8515625" style="62" customWidth="1"/>
    <col min="6" max="10" width="24.8515625" style="62" customWidth="1"/>
    <col min="11" max="16384" width="8.8515625" style="62" customWidth="1"/>
  </cols>
  <sheetData>
    <row r="2" spans="3:10" ht="29.25" customHeight="1">
      <c r="C2" s="8" t="s">
        <v>0</v>
      </c>
      <c r="D2" s="8"/>
      <c r="E2" s="8"/>
      <c r="F2" s="8"/>
      <c r="G2" s="8"/>
      <c r="H2" s="8"/>
      <c r="I2" s="8"/>
      <c r="J2" s="8"/>
    </row>
    <row r="3" spans="3:5" ht="15">
      <c r="C3" s="51" t="s">
        <v>1</v>
      </c>
      <c r="E3" s="63" t="s">
        <v>2</v>
      </c>
    </row>
    <row r="4" spans="3:6" ht="15">
      <c r="C4" s="51" t="s">
        <v>3</v>
      </c>
      <c r="E4" s="63" t="s">
        <v>4</v>
      </c>
      <c r="F4" s="65" t="s">
        <v>5</v>
      </c>
    </row>
    <row r="5" spans="3:10" ht="25.5" customHeight="1">
      <c r="C5" s="2" t="s">
        <v>6</v>
      </c>
      <c r="D5" s="2"/>
      <c r="E5" s="2"/>
      <c r="F5" s="2"/>
      <c r="G5" s="2"/>
      <c r="H5" s="2"/>
      <c r="I5" s="2"/>
      <c r="J5" s="2"/>
    </row>
    <row r="6" s="18" customFormat="1" ht="6.75"/>
    <row r="7" s="18" customFormat="1" ht="6.75"/>
    <row r="8" s="18" customFormat="1" ht="6.75"/>
    <row r="9" spans="2:10" s="14" customFormat="1" ht="42.75">
      <c r="B9" s="3"/>
      <c r="C9" s="3" t="s">
        <v>7</v>
      </c>
      <c r="D9" s="3"/>
      <c r="E9" s="3" t="s">
        <v>8</v>
      </c>
      <c r="F9" s="3" t="s">
        <v>9</v>
      </c>
      <c r="G9" s="3" t="s">
        <v>11</v>
      </c>
      <c r="H9" s="3" t="s">
        <v>13</v>
      </c>
      <c r="I9" s="3" t="s">
        <v>15</v>
      </c>
      <c r="J9" s="3" t="s">
        <v>17</v>
      </c>
    </row>
    <row r="10" spans="2:10" s="19" customFormat="1" ht="11.25">
      <c r="B10" s="4"/>
      <c r="C10" s="4"/>
      <c r="D10" s="4"/>
      <c r="E10" s="4"/>
      <c r="F10" s="4" t="s">
        <v>10</v>
      </c>
      <c r="G10" s="4" t="s">
        <v>12</v>
      </c>
      <c r="H10" s="4" t="s">
        <v>14</v>
      </c>
      <c r="I10" s="4" t="s">
        <v>16</v>
      </c>
      <c r="J10" s="4" t="s">
        <v>18</v>
      </c>
    </row>
    <row r="11" spans="2:10" ht="17.25">
      <c r="B11" s="6"/>
      <c r="C11" s="20" t="s">
        <v>19</v>
      </c>
      <c r="D11" s="6"/>
      <c r="E11" s="15">
        <v>1</v>
      </c>
      <c r="F11" s="50">
        <f aca="true" t="shared" si="0" ref="F11:F19">G11+J11</f>
        <v>0</v>
      </c>
      <c r="G11" s="64">
        <f aca="true" t="shared" si="1" ref="G11:G19">H11+I11</f>
        <v>0</v>
      </c>
      <c r="H11" s="38">
        <v>0</v>
      </c>
      <c r="I11" s="74">
        <f>(0)</f>
        <v>0</v>
      </c>
      <c r="J11" s="42">
        <v>0</v>
      </c>
    </row>
    <row r="12" spans="2:10" ht="17.25">
      <c r="B12" s="7"/>
      <c r="C12" s="9" t="s">
        <v>20</v>
      </c>
      <c r="D12" s="7"/>
      <c r="E12" s="23">
        <v>2</v>
      </c>
      <c r="F12" s="45">
        <f t="shared" si="0"/>
        <v>0</v>
      </c>
      <c r="G12" s="10">
        <f t="shared" si="1"/>
        <v>0</v>
      </c>
      <c r="H12" s="22">
        <f aca="true" t="shared" si="2" ref="H12:H19">(0)</f>
        <v>0</v>
      </c>
      <c r="I12" s="13">
        <v>0</v>
      </c>
      <c r="J12" s="17">
        <v>0</v>
      </c>
    </row>
    <row r="13" spans="2:10" ht="28.5">
      <c r="B13" s="7"/>
      <c r="C13" s="9" t="s">
        <v>21</v>
      </c>
      <c r="D13" s="7"/>
      <c r="E13" s="23">
        <v>3</v>
      </c>
      <c r="F13" s="45">
        <f t="shared" si="0"/>
        <v>5977.8</v>
      </c>
      <c r="G13" s="10">
        <f t="shared" si="1"/>
        <v>5977.8</v>
      </c>
      <c r="H13" s="22">
        <f t="shared" si="2"/>
        <v>0</v>
      </c>
      <c r="I13" s="13">
        <v>5977.8</v>
      </c>
      <c r="J13" s="17">
        <v>0</v>
      </c>
    </row>
    <row r="14" spans="2:10" ht="28.5">
      <c r="B14" s="7"/>
      <c r="C14" s="9" t="s">
        <v>22</v>
      </c>
      <c r="D14" s="7"/>
      <c r="E14" s="23">
        <v>4</v>
      </c>
      <c r="F14" s="45">
        <f t="shared" si="0"/>
        <v>589.7</v>
      </c>
      <c r="G14" s="10">
        <f t="shared" si="1"/>
        <v>589.7</v>
      </c>
      <c r="H14" s="22">
        <f t="shared" si="2"/>
        <v>0</v>
      </c>
      <c r="I14" s="13">
        <v>589.7</v>
      </c>
      <c r="J14" s="17">
        <v>0</v>
      </c>
    </row>
    <row r="15" spans="2:10" ht="28.5">
      <c r="B15" s="7"/>
      <c r="C15" s="9" t="s">
        <v>23</v>
      </c>
      <c r="D15" s="7"/>
      <c r="E15" s="23">
        <v>5</v>
      </c>
      <c r="F15" s="45">
        <f t="shared" si="0"/>
        <v>1994.6</v>
      </c>
      <c r="G15" s="10">
        <f t="shared" si="1"/>
        <v>1994.6</v>
      </c>
      <c r="H15" s="22">
        <f t="shared" si="2"/>
        <v>0</v>
      </c>
      <c r="I15" s="13">
        <v>1994.6</v>
      </c>
      <c r="J15" s="17">
        <v>0</v>
      </c>
    </row>
    <row r="16" spans="2:10" ht="28.5">
      <c r="B16" s="7"/>
      <c r="C16" s="9" t="s">
        <v>24</v>
      </c>
      <c r="D16" s="7"/>
      <c r="E16" s="23">
        <v>6</v>
      </c>
      <c r="F16" s="45">
        <f t="shared" si="0"/>
        <v>36301.3</v>
      </c>
      <c r="G16" s="10">
        <f t="shared" si="1"/>
        <v>36301.3</v>
      </c>
      <c r="H16" s="22">
        <f t="shared" si="2"/>
        <v>0</v>
      </c>
      <c r="I16" s="13">
        <v>36301.3</v>
      </c>
      <c r="J16" s="17">
        <v>0</v>
      </c>
    </row>
    <row r="17" spans="2:10" ht="28.5">
      <c r="B17" s="7"/>
      <c r="C17" s="9" t="s">
        <v>25</v>
      </c>
      <c r="D17" s="7"/>
      <c r="E17" s="23">
        <v>7</v>
      </c>
      <c r="F17" s="45">
        <f t="shared" si="0"/>
        <v>209359.3</v>
      </c>
      <c r="G17" s="10">
        <f t="shared" si="1"/>
        <v>209359.3</v>
      </c>
      <c r="H17" s="22">
        <f t="shared" si="2"/>
        <v>0</v>
      </c>
      <c r="I17" s="13">
        <v>209359.3</v>
      </c>
      <c r="J17" s="17">
        <v>0</v>
      </c>
    </row>
    <row r="18" spans="2:10" ht="42.75">
      <c r="B18" s="7"/>
      <c r="C18" s="9" t="s">
        <v>26</v>
      </c>
      <c r="D18" s="7"/>
      <c r="E18" s="23">
        <v>8</v>
      </c>
      <c r="F18" s="45">
        <f t="shared" si="0"/>
        <v>0</v>
      </c>
      <c r="G18" s="10">
        <f t="shared" si="1"/>
        <v>0</v>
      </c>
      <c r="H18" s="22">
        <f t="shared" si="2"/>
        <v>0</v>
      </c>
      <c r="I18" s="13">
        <v>0</v>
      </c>
      <c r="J18" s="17">
        <v>0</v>
      </c>
    </row>
    <row r="19" spans="2:10" ht="17.25">
      <c r="B19" s="7"/>
      <c r="C19" s="9" t="s">
        <v>27</v>
      </c>
      <c r="D19" s="7"/>
      <c r="E19" s="23">
        <v>9</v>
      </c>
      <c r="F19" s="45">
        <f t="shared" si="0"/>
        <v>37.9</v>
      </c>
      <c r="G19" s="10">
        <f t="shared" si="1"/>
        <v>37.9</v>
      </c>
      <c r="H19" s="22">
        <f t="shared" si="2"/>
        <v>0</v>
      </c>
      <c r="I19" s="13">
        <v>37.9</v>
      </c>
      <c r="J19" s="17">
        <v>0</v>
      </c>
    </row>
    <row r="20" spans="2:10" ht="42.75">
      <c r="B20" s="7"/>
      <c r="C20" s="9" t="s">
        <v>28</v>
      </c>
      <c r="D20" s="7"/>
      <c r="E20" s="23">
        <v>10</v>
      </c>
      <c r="F20" s="45">
        <f>F21+F22+F23+F24+F25</f>
        <v>1592.8</v>
      </c>
      <c r="G20" s="10">
        <f>G21+G22+G23+G24+G25</f>
        <v>1592.8</v>
      </c>
      <c r="H20" s="10">
        <f>H21+H22+H23+H24+H25</f>
        <v>0</v>
      </c>
      <c r="I20" s="10">
        <f>I21+I22+I23+I24+I25</f>
        <v>1592.8</v>
      </c>
      <c r="J20" s="30">
        <f>J21+J22+J23+J24+J25</f>
        <v>0</v>
      </c>
    </row>
    <row r="21" spans="2:10" ht="28.5">
      <c r="B21" s="7"/>
      <c r="C21" s="29" t="s">
        <v>29</v>
      </c>
      <c r="D21" s="7"/>
      <c r="E21" s="23">
        <v>101</v>
      </c>
      <c r="F21" s="45">
        <f>G21+J21</f>
        <v>0</v>
      </c>
      <c r="G21" s="10">
        <f>H21+I21</f>
        <v>0</v>
      </c>
      <c r="H21" s="22">
        <f>(0)</f>
        <v>0</v>
      </c>
      <c r="I21" s="13">
        <v>0</v>
      </c>
      <c r="J21" s="17">
        <v>0</v>
      </c>
    </row>
    <row r="22" spans="2:10" ht="17.25">
      <c r="B22" s="7"/>
      <c r="C22" s="29" t="s">
        <v>30</v>
      </c>
      <c r="D22" s="7"/>
      <c r="E22" s="23">
        <v>102</v>
      </c>
      <c r="F22" s="45">
        <f>G22+J22</f>
        <v>1123</v>
      </c>
      <c r="G22" s="10">
        <f>H22+I22</f>
        <v>1123</v>
      </c>
      <c r="H22" s="22">
        <f>(0)</f>
        <v>0</v>
      </c>
      <c r="I22" s="13">
        <v>1123</v>
      </c>
      <c r="J22" s="58">
        <f>(0)</f>
        <v>0</v>
      </c>
    </row>
    <row r="23" spans="2:10" ht="28.5">
      <c r="B23" s="7"/>
      <c r="C23" s="29" t="s">
        <v>31</v>
      </c>
      <c r="D23" s="7"/>
      <c r="E23" s="23">
        <v>103</v>
      </c>
      <c r="F23" s="45">
        <f>G23+J23</f>
        <v>0</v>
      </c>
      <c r="G23" s="10">
        <f>H23+I23</f>
        <v>0</v>
      </c>
      <c r="H23" s="13">
        <v>0</v>
      </c>
      <c r="I23" s="13">
        <v>0</v>
      </c>
      <c r="J23" s="58">
        <f>(0)</f>
        <v>0</v>
      </c>
    </row>
    <row r="24" spans="2:10" ht="42.75">
      <c r="B24" s="7"/>
      <c r="C24" s="29" t="s">
        <v>32</v>
      </c>
      <c r="D24" s="7"/>
      <c r="E24" s="23">
        <v>104</v>
      </c>
      <c r="F24" s="45">
        <f>G24+J24</f>
        <v>130.6</v>
      </c>
      <c r="G24" s="10">
        <f>H24+I24</f>
        <v>130.6</v>
      </c>
      <c r="H24" s="13">
        <v>0</v>
      </c>
      <c r="I24" s="13">
        <v>130.6</v>
      </c>
      <c r="J24" s="17">
        <v>0</v>
      </c>
    </row>
    <row r="25" spans="2:10" ht="28.5">
      <c r="B25" s="7"/>
      <c r="C25" s="29" t="s">
        <v>33</v>
      </c>
      <c r="D25" s="7"/>
      <c r="E25" s="23">
        <v>105</v>
      </c>
      <c r="F25" s="45">
        <f>G25+J25</f>
        <v>339.2</v>
      </c>
      <c r="G25" s="10">
        <f>H25+I25</f>
        <v>339.2</v>
      </c>
      <c r="H25" s="22">
        <f>(0)</f>
        <v>0</v>
      </c>
      <c r="I25" s="13">
        <v>339.2</v>
      </c>
      <c r="J25" s="17">
        <v>0</v>
      </c>
    </row>
    <row r="26" spans="2:10" ht="17.25">
      <c r="B26" s="7"/>
      <c r="C26" s="9" t="s">
        <v>34</v>
      </c>
      <c r="D26" s="7"/>
      <c r="E26" s="23">
        <v>11</v>
      </c>
      <c r="F26" s="45">
        <f>F27+F28</f>
        <v>185.7</v>
      </c>
      <c r="G26" s="10">
        <f>G27+G28</f>
        <v>185.7</v>
      </c>
      <c r="H26" s="10">
        <f>H27+H28</f>
        <v>185.7</v>
      </c>
      <c r="I26" s="10">
        <f>I27+I28</f>
        <v>0</v>
      </c>
      <c r="J26" s="30">
        <f>J27+J28</f>
        <v>0</v>
      </c>
    </row>
    <row r="27" spans="2:10" ht="28.5">
      <c r="B27" s="7"/>
      <c r="C27" s="29" t="s">
        <v>35</v>
      </c>
      <c r="D27" s="7"/>
      <c r="E27" s="23">
        <v>111</v>
      </c>
      <c r="F27" s="45">
        <f>G27+J27</f>
        <v>185.7</v>
      </c>
      <c r="G27" s="10">
        <f>H27+I27</f>
        <v>185.7</v>
      </c>
      <c r="H27" s="13">
        <v>185.7</v>
      </c>
      <c r="I27" s="13">
        <v>0</v>
      </c>
      <c r="J27" s="17">
        <v>0</v>
      </c>
    </row>
    <row r="28" spans="2:10" ht="28.5">
      <c r="B28" s="7"/>
      <c r="C28" s="29" t="s">
        <v>36</v>
      </c>
      <c r="D28" s="7"/>
      <c r="E28" s="23">
        <v>112</v>
      </c>
      <c r="F28" s="45">
        <f>G28+J28</f>
        <v>0</v>
      </c>
      <c r="G28" s="10">
        <f>H28+I28</f>
        <v>0</v>
      </c>
      <c r="H28" s="13">
        <v>0</v>
      </c>
      <c r="I28" s="13">
        <v>0</v>
      </c>
      <c r="J28" s="17">
        <v>0</v>
      </c>
    </row>
    <row r="29" spans="2:10" ht="17.25">
      <c r="B29" s="7"/>
      <c r="C29" s="9" t="s">
        <v>37</v>
      </c>
      <c r="D29" s="7"/>
      <c r="E29" s="23">
        <v>113</v>
      </c>
      <c r="F29" s="45">
        <f>G29+J29</f>
        <v>5</v>
      </c>
      <c r="G29" s="10">
        <f>H29+I29</f>
        <v>5</v>
      </c>
      <c r="H29" s="13">
        <v>5</v>
      </c>
      <c r="I29" s="22">
        <f>(0)</f>
        <v>0</v>
      </c>
      <c r="J29" s="17">
        <v>0</v>
      </c>
    </row>
    <row r="30" spans="2:10" ht="17.25">
      <c r="B30" s="7"/>
      <c r="C30" s="9" t="s">
        <v>38</v>
      </c>
      <c r="D30" s="7"/>
      <c r="E30" s="23">
        <v>114</v>
      </c>
      <c r="F30" s="45">
        <f>G30+J30</f>
        <v>0</v>
      </c>
      <c r="G30" s="10">
        <f>H30+I30</f>
        <v>0</v>
      </c>
      <c r="H30" s="13">
        <v>0</v>
      </c>
      <c r="I30" s="22">
        <f>(0)</f>
        <v>0</v>
      </c>
      <c r="J30" s="17">
        <v>0</v>
      </c>
    </row>
    <row r="31" spans="2:10" ht="28.5">
      <c r="B31" s="7"/>
      <c r="C31" s="9" t="s">
        <v>39</v>
      </c>
      <c r="D31" s="7"/>
      <c r="E31" s="23">
        <v>12</v>
      </c>
      <c r="F31" s="45">
        <f>F11+F12+F13+F14+F15+F16+F17+F18+F19+F20+F26+F29+F30</f>
        <v>256044.1</v>
      </c>
      <c r="G31" s="10">
        <f>G11+G12+G13+G14+G15+G16+G17+G18+G19+G20+G26+G29+G30</f>
        <v>256044.1</v>
      </c>
      <c r="H31" s="10">
        <f>H11+H12+H13+H14+H15+H16+H17+H18+H19+H20+H26+H29+H30</f>
        <v>190.7</v>
      </c>
      <c r="I31" s="10">
        <f>I11+I12+I13+I14+I15+I16+I17+I18+I19+I20+I26+I29+I30</f>
        <v>255853.4</v>
      </c>
      <c r="J31" s="30">
        <f>J11+J12+J13+J14+J15+J16+J17+J18+J19+J20+J26+J29+J30</f>
        <v>0</v>
      </c>
    </row>
    <row r="32" spans="2:10" ht="42.75">
      <c r="B32" s="7"/>
      <c r="C32" s="83" t="s">
        <v>40</v>
      </c>
      <c r="D32" s="7"/>
      <c r="E32" s="23">
        <v>120</v>
      </c>
      <c r="F32" s="45">
        <f>F11+F12+F13+F14+F15+F16+F17+F18+F19+F20+F27</f>
        <v>256039.1</v>
      </c>
      <c r="G32" s="10">
        <f>G11+G12+G13+G14+G15+G16+G17+G18+G19+G20+G27</f>
        <v>256039.1</v>
      </c>
      <c r="H32" s="10">
        <f>H11+H12+H13+H14+H15+H16+H17+H18+H19+H20+H27</f>
        <v>185.7</v>
      </c>
      <c r="I32" s="10">
        <f>I11+I12+I13+I14+I15+I16+I17+I18+I19+I20+I27</f>
        <v>255853.4</v>
      </c>
      <c r="J32" s="30">
        <f>J11+J12+J13+J14+J15+J16+J17+J18+J19+J20+J27</f>
        <v>0</v>
      </c>
    </row>
    <row r="33" spans="2:10" ht="28.5">
      <c r="B33" s="7"/>
      <c r="C33" s="29" t="s">
        <v>41</v>
      </c>
      <c r="D33" s="7"/>
      <c r="E33" s="23">
        <v>121</v>
      </c>
      <c r="F33" s="45">
        <f>G33+J33</f>
        <v>0</v>
      </c>
      <c r="G33" s="10">
        <f>H33+I33</f>
        <v>0</v>
      </c>
      <c r="H33" s="22">
        <f>(0)</f>
        <v>0</v>
      </c>
      <c r="I33" s="13">
        <v>0</v>
      </c>
      <c r="J33" s="17">
        <v>0</v>
      </c>
    </row>
    <row r="34" spans="2:10" ht="17.25">
      <c r="B34" s="7"/>
      <c r="C34" s="9"/>
      <c r="D34" s="7"/>
      <c r="E34" s="23"/>
      <c r="F34" s="37"/>
      <c r="G34" s="28"/>
      <c r="H34" s="28"/>
      <c r="I34" s="28"/>
      <c r="J34" s="52"/>
    </row>
    <row r="35" spans="2:10" ht="17.25">
      <c r="B35" s="7"/>
      <c r="C35" s="9" t="s">
        <v>42</v>
      </c>
      <c r="D35" s="7"/>
      <c r="E35" s="23"/>
      <c r="F35" s="37"/>
      <c r="G35" s="28"/>
      <c r="H35" s="28"/>
      <c r="I35" s="28"/>
      <c r="J35" s="52"/>
    </row>
    <row r="36" spans="2:10" ht="28.5">
      <c r="B36" s="5"/>
      <c r="C36" s="21" t="s">
        <v>43</v>
      </c>
      <c r="D36" s="5"/>
      <c r="E36" s="16"/>
      <c r="F36" s="60"/>
      <c r="G36" s="26"/>
      <c r="H36" s="26"/>
      <c r="I36" s="26"/>
      <c r="J36" s="44"/>
    </row>
    <row r="37" spans="2:10" ht="13.5">
      <c r="B37" s="1"/>
      <c r="C37" s="1"/>
      <c r="D37" s="1"/>
      <c r="E37" s="1"/>
      <c r="F37" s="1"/>
      <c r="G37" s="1"/>
      <c r="H37" s="1"/>
      <c r="I37" s="1"/>
      <c r="J37" s="1"/>
    </row>
    <row r="40" spans="3:10" ht="25.5" customHeight="1">
      <c r="C40" s="2" t="s">
        <v>44</v>
      </c>
      <c r="D40" s="2"/>
      <c r="E40" s="2"/>
      <c r="F40" s="2"/>
      <c r="G40" s="2"/>
      <c r="H40" s="2"/>
      <c r="I40" s="2"/>
      <c r="J40" s="2"/>
    </row>
    <row r="41" s="18" customFormat="1" ht="6.75"/>
    <row r="42" s="18" customFormat="1" ht="6.75"/>
    <row r="43" s="18" customFormat="1" ht="6.75"/>
    <row r="44" spans="2:9" s="14" customFormat="1" ht="42.75">
      <c r="B44" s="3"/>
      <c r="C44" s="3" t="s">
        <v>45</v>
      </c>
      <c r="D44" s="3"/>
      <c r="E44" s="3" t="s">
        <v>8</v>
      </c>
      <c r="F44" s="3" t="s">
        <v>11</v>
      </c>
      <c r="G44" s="3" t="s">
        <v>13</v>
      </c>
      <c r="H44" s="3" t="s">
        <v>15</v>
      </c>
      <c r="I44" s="3" t="s">
        <v>17</v>
      </c>
    </row>
    <row r="45" spans="2:9" s="19" customFormat="1" ht="11.25">
      <c r="B45" s="4"/>
      <c r="C45" s="4"/>
      <c r="D45" s="4"/>
      <c r="E45" s="4"/>
      <c r="F45" s="4" t="s">
        <v>10</v>
      </c>
      <c r="G45" s="4" t="s">
        <v>12</v>
      </c>
      <c r="H45" s="4" t="s">
        <v>14</v>
      </c>
      <c r="I45" s="4" t="s">
        <v>16</v>
      </c>
    </row>
    <row r="46" spans="2:9" ht="42.75">
      <c r="B46" s="6"/>
      <c r="C46" s="20" t="s">
        <v>46</v>
      </c>
      <c r="D46" s="6"/>
      <c r="E46" s="15">
        <v>13</v>
      </c>
      <c r="F46" s="73">
        <f>IF(G63=0,0,G31/G63)</f>
        <v>2.985</v>
      </c>
      <c r="G46" s="36">
        <f>IF(G63=0,0,H31/G63)</f>
        <v>0.002</v>
      </c>
      <c r="H46" s="36">
        <f>IF((H58*12+H62)=0,0,I31*1000/(H58*12+H62))</f>
        <v>868477.257</v>
      </c>
      <c r="I46" s="82">
        <f>IF(I63=0,0,J31/I63)*(1000)</f>
        <v>0</v>
      </c>
    </row>
    <row r="47" spans="2:9" ht="56.25">
      <c r="B47" s="7"/>
      <c r="C47" s="9" t="s">
        <v>47</v>
      </c>
      <c r="D47" s="7"/>
      <c r="E47" s="23">
        <v>14</v>
      </c>
      <c r="F47" s="32">
        <f>IF(G59=0,0,G32/G59)</f>
        <v>2.985</v>
      </c>
      <c r="G47" s="11">
        <f>IF(G59=0,0,H32/G59)</f>
        <v>0.002</v>
      </c>
      <c r="H47" s="11">
        <f>IF(H58=0,0,I32*1000/(H58*12))</f>
        <v>868477.257</v>
      </c>
      <c r="I47" s="24">
        <f>J32*IF(I59=0,0,(1000)/I59)</f>
        <v>0</v>
      </c>
    </row>
    <row r="48" spans="2:9" ht="56.25">
      <c r="B48" s="5"/>
      <c r="C48" s="21" t="s">
        <v>48</v>
      </c>
      <c r="D48" s="5"/>
      <c r="E48" s="16">
        <v>15</v>
      </c>
      <c r="F48" s="75">
        <f>IF(G62=0,0,G28/G62)</f>
        <v>0</v>
      </c>
      <c r="G48" s="35">
        <f>IF(G62=0,0,H28/G62)</f>
        <v>0</v>
      </c>
      <c r="H48" s="35">
        <f>IF(H62=0,0,I28*1000/H62)</f>
        <v>0</v>
      </c>
      <c r="I48" s="54">
        <f>J28*IF(I62=0,0,(1000)/I62)</f>
        <v>0</v>
      </c>
    </row>
    <row r="49" spans="2:9" ht="13.5">
      <c r="B49" s="1"/>
      <c r="C49" s="1"/>
      <c r="D49" s="1"/>
      <c r="E49" s="1"/>
      <c r="F49" s="1"/>
      <c r="G49" s="1"/>
      <c r="H49" s="1"/>
      <c r="I49" s="1"/>
    </row>
    <row r="52" spans="3:10" ht="25.5" customHeight="1">
      <c r="C52" s="2" t="s">
        <v>49</v>
      </c>
      <c r="D52" s="2"/>
      <c r="E52" s="2"/>
      <c r="F52" s="2"/>
      <c r="G52" s="2"/>
      <c r="H52" s="2"/>
      <c r="I52" s="2"/>
      <c r="J52" s="2"/>
    </row>
    <row r="53" s="18" customFormat="1" ht="6.75"/>
    <row r="54" s="18" customFormat="1" ht="6.75"/>
    <row r="55" s="18" customFormat="1" ht="6.75"/>
    <row r="56" spans="2:9" s="14" customFormat="1" ht="28.5">
      <c r="B56" s="3"/>
      <c r="C56" s="3" t="s">
        <v>45</v>
      </c>
      <c r="D56" s="3"/>
      <c r="E56" s="3" t="s">
        <v>8</v>
      </c>
      <c r="F56" s="3" t="s">
        <v>50</v>
      </c>
      <c r="G56" s="3" t="s">
        <v>51</v>
      </c>
      <c r="H56" s="3" t="s">
        <v>52</v>
      </c>
      <c r="I56" s="3" t="s">
        <v>53</v>
      </c>
    </row>
    <row r="57" spans="2:9" s="19" customFormat="1" ht="11.25">
      <c r="B57" s="4"/>
      <c r="C57" s="4"/>
      <c r="D57" s="4"/>
      <c r="E57" s="4"/>
      <c r="F57" s="4" t="s">
        <v>10</v>
      </c>
      <c r="G57" s="4" t="s">
        <v>12</v>
      </c>
      <c r="H57" s="4" t="s">
        <v>14</v>
      </c>
      <c r="I57" s="4" t="s">
        <v>16</v>
      </c>
    </row>
    <row r="58" spans="2:9" ht="17.25">
      <c r="B58" s="6"/>
      <c r="C58" s="20" t="s">
        <v>54</v>
      </c>
      <c r="D58" s="6"/>
      <c r="E58" s="15">
        <v>16</v>
      </c>
      <c r="F58" s="55">
        <f aca="true" t="shared" si="3" ref="F58:F63">(0)</f>
        <v>0</v>
      </c>
      <c r="G58" s="46">
        <f>(0)</f>
        <v>0</v>
      </c>
      <c r="H58" s="78">
        <v>24.55</v>
      </c>
      <c r="I58" s="39">
        <f>(0)</f>
        <v>0</v>
      </c>
    </row>
    <row r="59" spans="2:9" ht="28.5">
      <c r="B59" s="7"/>
      <c r="C59" s="9" t="s">
        <v>55</v>
      </c>
      <c r="D59" s="7"/>
      <c r="E59" s="23">
        <v>17</v>
      </c>
      <c r="F59" s="67">
        <f t="shared" si="3"/>
        <v>0</v>
      </c>
      <c r="G59" s="25">
        <v>85787.442</v>
      </c>
      <c r="H59" s="33">
        <f>(0)</f>
        <v>0</v>
      </c>
      <c r="I59" s="27">
        <v>0</v>
      </c>
    </row>
    <row r="60" spans="2:9" ht="28.5">
      <c r="B60" s="7"/>
      <c r="C60" s="9" t="s">
        <v>56</v>
      </c>
      <c r="D60" s="7"/>
      <c r="E60" s="23">
        <v>18</v>
      </c>
      <c r="F60" s="67">
        <f t="shared" si="3"/>
        <v>0</v>
      </c>
      <c r="G60" s="11">
        <f>G61+G62</f>
        <v>72.607</v>
      </c>
      <c r="H60" s="11">
        <f>H61+H62</f>
        <v>0</v>
      </c>
      <c r="I60" s="24">
        <f>I61+I62</f>
        <v>0</v>
      </c>
    </row>
    <row r="61" spans="2:9" ht="42.75">
      <c r="B61" s="7"/>
      <c r="C61" s="9" t="s">
        <v>57</v>
      </c>
      <c r="D61" s="7"/>
      <c r="E61" s="23">
        <v>181</v>
      </c>
      <c r="F61" s="67">
        <f t="shared" si="3"/>
        <v>0</v>
      </c>
      <c r="G61" s="25">
        <v>72.607</v>
      </c>
      <c r="H61" s="25">
        <v>0</v>
      </c>
      <c r="I61" s="27">
        <v>0</v>
      </c>
    </row>
    <row r="62" spans="2:9" ht="28.5">
      <c r="B62" s="7"/>
      <c r="C62" s="9" t="s">
        <v>58</v>
      </c>
      <c r="D62" s="7"/>
      <c r="E62" s="23">
        <v>182</v>
      </c>
      <c r="F62" s="67">
        <f t="shared" si="3"/>
        <v>0</v>
      </c>
      <c r="G62" s="25">
        <v>0</v>
      </c>
      <c r="H62" s="25">
        <v>0</v>
      </c>
      <c r="I62" s="27">
        <v>0</v>
      </c>
    </row>
    <row r="63" spans="2:9" ht="28.5">
      <c r="B63" s="7"/>
      <c r="C63" s="9" t="s">
        <v>59</v>
      </c>
      <c r="D63" s="7"/>
      <c r="E63" s="23">
        <v>19</v>
      </c>
      <c r="F63" s="67">
        <f t="shared" si="3"/>
        <v>0</v>
      </c>
      <c r="G63" s="25">
        <v>85787.442</v>
      </c>
      <c r="H63" s="33">
        <f>(0)</f>
        <v>0</v>
      </c>
      <c r="I63" s="27">
        <v>0</v>
      </c>
    </row>
    <row r="64" spans="2:9" ht="28.5">
      <c r="B64" s="7"/>
      <c r="C64" s="9" t="s">
        <v>60</v>
      </c>
      <c r="D64" s="7"/>
      <c r="E64" s="23">
        <v>20</v>
      </c>
      <c r="F64" s="32">
        <f>G64+I64</f>
        <v>0</v>
      </c>
      <c r="G64" s="25">
        <v>0</v>
      </c>
      <c r="H64" s="33">
        <f>(0)</f>
        <v>0</v>
      </c>
      <c r="I64" s="27">
        <v>0</v>
      </c>
    </row>
    <row r="65" spans="2:9" ht="17.25">
      <c r="B65" s="7"/>
      <c r="C65" s="9" t="s">
        <v>61</v>
      </c>
      <c r="D65" s="7"/>
      <c r="E65" s="23">
        <v>201</v>
      </c>
      <c r="F65" s="32">
        <f>G65+I65</f>
        <v>0</v>
      </c>
      <c r="G65" s="25">
        <v>0</v>
      </c>
      <c r="H65" s="33">
        <f>(0)</f>
        <v>0</v>
      </c>
      <c r="I65" s="27">
        <v>0</v>
      </c>
    </row>
    <row r="66" spans="2:9" ht="17.25">
      <c r="B66" s="7"/>
      <c r="C66" s="9" t="s">
        <v>62</v>
      </c>
      <c r="D66" s="7"/>
      <c r="E66" s="23">
        <v>202</v>
      </c>
      <c r="F66" s="32">
        <f>G66+I66</f>
        <v>0</v>
      </c>
      <c r="G66" s="25">
        <v>0</v>
      </c>
      <c r="H66" s="33">
        <f>(0)</f>
        <v>0</v>
      </c>
      <c r="I66" s="27">
        <v>0</v>
      </c>
    </row>
    <row r="67" spans="2:9" ht="17.25">
      <c r="B67" s="7"/>
      <c r="C67" s="9" t="s">
        <v>63</v>
      </c>
      <c r="D67" s="7"/>
      <c r="E67" s="23">
        <v>203</v>
      </c>
      <c r="F67" s="32">
        <f>G67+I67</f>
        <v>0</v>
      </c>
      <c r="G67" s="25">
        <v>0</v>
      </c>
      <c r="H67" s="33">
        <f>(0)</f>
        <v>0</v>
      </c>
      <c r="I67" s="27">
        <v>0</v>
      </c>
    </row>
    <row r="68" spans="2:9" ht="28.5">
      <c r="B68" s="7"/>
      <c r="C68" s="9" t="s">
        <v>64</v>
      </c>
      <c r="D68" s="7"/>
      <c r="E68" s="23">
        <v>204</v>
      </c>
      <c r="F68" s="32">
        <f>G68+I68</f>
        <v>0</v>
      </c>
      <c r="G68" s="11">
        <f>G64-G65-G66-G67</f>
        <v>0</v>
      </c>
      <c r="H68" s="33">
        <f>(0)</f>
        <v>0</v>
      </c>
      <c r="I68" s="24">
        <f>I64-I65-I66-I67</f>
        <v>0</v>
      </c>
    </row>
    <row r="69" spans="2:9" ht="28.5">
      <c r="B69" s="7"/>
      <c r="C69" s="9" t="s">
        <v>65</v>
      </c>
      <c r="D69" s="7"/>
      <c r="E69" s="23">
        <v>21</v>
      </c>
      <c r="F69" s="32">
        <f>G69+I69</f>
        <v>0</v>
      </c>
      <c r="G69" s="11">
        <f>H11</f>
        <v>0</v>
      </c>
      <c r="H69" s="33">
        <f>(0)</f>
        <v>0</v>
      </c>
      <c r="I69" s="24">
        <f>J11</f>
        <v>0</v>
      </c>
    </row>
    <row r="70" spans="2:9" ht="17.25">
      <c r="B70" s="7"/>
      <c r="C70" s="9" t="s">
        <v>66</v>
      </c>
      <c r="D70" s="7"/>
      <c r="E70" s="23">
        <v>211</v>
      </c>
      <c r="F70" s="32">
        <f>G70+I70</f>
        <v>0</v>
      </c>
      <c r="G70" s="25">
        <v>0</v>
      </c>
      <c r="H70" s="33">
        <f>(0)</f>
        <v>0</v>
      </c>
      <c r="I70" s="27">
        <v>0</v>
      </c>
    </row>
    <row r="71" spans="2:9" ht="17.25">
      <c r="B71" s="7"/>
      <c r="C71" s="9" t="s">
        <v>67</v>
      </c>
      <c r="D71" s="7"/>
      <c r="E71" s="23">
        <v>212</v>
      </c>
      <c r="F71" s="32">
        <f>G71+I71</f>
        <v>0</v>
      </c>
      <c r="G71" s="25">
        <v>0</v>
      </c>
      <c r="H71" s="33">
        <f>(0)</f>
        <v>0</v>
      </c>
      <c r="I71" s="27">
        <v>0</v>
      </c>
    </row>
    <row r="72" spans="2:9" ht="17.25">
      <c r="B72" s="7"/>
      <c r="C72" s="9" t="s">
        <v>68</v>
      </c>
      <c r="D72" s="7"/>
      <c r="E72" s="23">
        <v>213</v>
      </c>
      <c r="F72" s="32">
        <f>G72+I72</f>
        <v>0</v>
      </c>
      <c r="G72" s="25">
        <v>0</v>
      </c>
      <c r="H72" s="33">
        <f>(0)</f>
        <v>0</v>
      </c>
      <c r="I72" s="27">
        <v>0</v>
      </c>
    </row>
    <row r="73" spans="2:9" ht="28.5">
      <c r="B73" s="7"/>
      <c r="C73" s="9" t="s">
        <v>69</v>
      </c>
      <c r="D73" s="7"/>
      <c r="E73" s="23">
        <v>214</v>
      </c>
      <c r="F73" s="32">
        <f>G73+I73</f>
        <v>0</v>
      </c>
      <c r="G73" s="11">
        <f>G69-G70-G71-G72</f>
        <v>0</v>
      </c>
      <c r="H73" s="33">
        <f>(0)</f>
        <v>0</v>
      </c>
      <c r="I73" s="24">
        <f>I69-I70-I71-I72</f>
        <v>0</v>
      </c>
    </row>
    <row r="74" spans="2:9" ht="28.5">
      <c r="B74" s="7"/>
      <c r="C74" s="9" t="s">
        <v>70</v>
      </c>
      <c r="D74" s="7"/>
      <c r="E74" s="23">
        <v>22</v>
      </c>
      <c r="F74" s="32">
        <f aca="true" t="shared" si="4" ref="F74:I78">IF(F64=0,0,F69/F64)*(1000)</f>
        <v>0</v>
      </c>
      <c r="G74" s="11">
        <f t="shared" si="4"/>
        <v>0</v>
      </c>
      <c r="H74" s="11">
        <f t="shared" si="4"/>
        <v>0</v>
      </c>
      <c r="I74" s="24">
        <f t="shared" si="4"/>
        <v>0</v>
      </c>
    </row>
    <row r="75" spans="2:9" ht="28.5">
      <c r="B75" s="7"/>
      <c r="C75" s="9" t="s">
        <v>71</v>
      </c>
      <c r="D75" s="7"/>
      <c r="E75" s="23">
        <v>221</v>
      </c>
      <c r="F75" s="32">
        <f t="shared" si="4"/>
        <v>0</v>
      </c>
      <c r="G75" s="11">
        <f t="shared" si="4"/>
        <v>0</v>
      </c>
      <c r="H75" s="11">
        <f t="shared" si="4"/>
        <v>0</v>
      </c>
      <c r="I75" s="24">
        <f t="shared" si="4"/>
        <v>0</v>
      </c>
    </row>
    <row r="76" spans="2:9" ht="28.5">
      <c r="B76" s="7"/>
      <c r="C76" s="9" t="s">
        <v>72</v>
      </c>
      <c r="D76" s="7"/>
      <c r="E76" s="23">
        <v>222</v>
      </c>
      <c r="F76" s="32">
        <f t="shared" si="4"/>
        <v>0</v>
      </c>
      <c r="G76" s="11">
        <f t="shared" si="4"/>
        <v>0</v>
      </c>
      <c r="H76" s="11">
        <f t="shared" si="4"/>
        <v>0</v>
      </c>
      <c r="I76" s="24">
        <f t="shared" si="4"/>
        <v>0</v>
      </c>
    </row>
    <row r="77" spans="2:9" ht="28.5">
      <c r="B77" s="7"/>
      <c r="C77" s="9" t="s">
        <v>73</v>
      </c>
      <c r="D77" s="7"/>
      <c r="E77" s="23">
        <v>223</v>
      </c>
      <c r="F77" s="32">
        <f t="shared" si="4"/>
        <v>0</v>
      </c>
      <c r="G77" s="11">
        <f t="shared" si="4"/>
        <v>0</v>
      </c>
      <c r="H77" s="11">
        <f t="shared" si="4"/>
        <v>0</v>
      </c>
      <c r="I77" s="24">
        <f t="shared" si="4"/>
        <v>0</v>
      </c>
    </row>
    <row r="78" spans="2:9" ht="28.5">
      <c r="B78" s="7"/>
      <c r="C78" s="9" t="s">
        <v>74</v>
      </c>
      <c r="D78" s="7"/>
      <c r="E78" s="23">
        <v>224</v>
      </c>
      <c r="F78" s="32">
        <f t="shared" si="4"/>
        <v>0</v>
      </c>
      <c r="G78" s="11">
        <f t="shared" si="4"/>
        <v>0</v>
      </c>
      <c r="H78" s="11">
        <f t="shared" si="4"/>
        <v>0</v>
      </c>
      <c r="I78" s="24">
        <f t="shared" si="4"/>
        <v>0</v>
      </c>
    </row>
    <row r="79" spans="2:9" ht="17.25">
      <c r="B79" s="7"/>
      <c r="C79" s="9"/>
      <c r="D79" s="7"/>
      <c r="E79" s="23"/>
      <c r="F79" s="70"/>
      <c r="G79" s="31"/>
      <c r="H79" s="31"/>
      <c r="I79" s="76"/>
    </row>
    <row r="80" spans="2:9" ht="17.25">
      <c r="B80" s="7"/>
      <c r="C80" s="9" t="s">
        <v>42</v>
      </c>
      <c r="D80" s="7"/>
      <c r="E80" s="23"/>
      <c r="F80" s="70"/>
      <c r="G80" s="31"/>
      <c r="H80" s="31"/>
      <c r="I80" s="76"/>
    </row>
    <row r="81" spans="2:9" ht="28.5">
      <c r="B81" s="5"/>
      <c r="C81" s="21" t="s">
        <v>43</v>
      </c>
      <c r="D81" s="5"/>
      <c r="E81" s="16"/>
      <c r="F81" s="59"/>
      <c r="G81" s="34"/>
      <c r="H81" s="34"/>
      <c r="I81" s="80"/>
    </row>
    <row r="82" spans="2:9" ht="13.5">
      <c r="B82" s="1"/>
      <c r="C82" s="1"/>
      <c r="D82" s="1"/>
      <c r="E82" s="1"/>
      <c r="F82" s="1"/>
      <c r="G82" s="1"/>
      <c r="H82" s="1"/>
      <c r="I82" s="1"/>
    </row>
    <row r="85" spans="3:10" ht="25.5" customHeight="1">
      <c r="C85" s="2" t="s">
        <v>75</v>
      </c>
      <c r="D85" s="2"/>
      <c r="E85" s="2"/>
      <c r="F85" s="2"/>
      <c r="G85" s="2"/>
      <c r="H85" s="2"/>
      <c r="I85" s="2"/>
      <c r="J85" s="2"/>
    </row>
    <row r="86" s="18" customFormat="1" ht="6.75"/>
    <row r="87" s="18" customFormat="1" ht="6.75"/>
    <row r="88" s="18" customFormat="1" ht="6.75"/>
    <row r="89" spans="2:9" s="14" customFormat="1" ht="28.5">
      <c r="B89" s="3"/>
      <c r="C89" s="3" t="s">
        <v>45</v>
      </c>
      <c r="D89" s="3"/>
      <c r="E89" s="3" t="s">
        <v>8</v>
      </c>
      <c r="F89" s="3" t="s">
        <v>76</v>
      </c>
      <c r="G89" s="3" t="s">
        <v>77</v>
      </c>
      <c r="H89" s="3" t="s">
        <v>78</v>
      </c>
      <c r="I89" s="3" t="s">
        <v>79</v>
      </c>
    </row>
    <row r="90" spans="2:9" s="19" customFormat="1" ht="11.25">
      <c r="B90" s="4"/>
      <c r="C90" s="4"/>
      <c r="D90" s="4"/>
      <c r="E90" s="4"/>
      <c r="F90" s="4" t="s">
        <v>10</v>
      </c>
      <c r="G90" s="4" t="s">
        <v>12</v>
      </c>
      <c r="H90" s="4" t="s">
        <v>14</v>
      </c>
      <c r="I90" s="4" t="s">
        <v>16</v>
      </c>
    </row>
    <row r="91" spans="2:9" ht="33.75">
      <c r="B91" s="6"/>
      <c r="C91" s="20" t="s">
        <v>80</v>
      </c>
      <c r="D91" s="6"/>
      <c r="E91" s="15">
        <v>310</v>
      </c>
      <c r="F91" s="49" t="s">
        <v>94</v>
      </c>
      <c r="G91" s="47" t="s">
        <v>102</v>
      </c>
      <c r="H91" s="56" t="s">
        <v>103</v>
      </c>
      <c r="I91" s="53" t="s">
        <v>104</v>
      </c>
    </row>
    <row r="92" spans="2:9" ht="33.75">
      <c r="B92" s="5"/>
      <c r="C92" s="21" t="s">
        <v>81</v>
      </c>
      <c r="D92" s="5"/>
      <c r="E92" s="16">
        <v>320</v>
      </c>
      <c r="F92" s="81" t="s">
        <v>105</v>
      </c>
      <c r="G92" s="79" t="s">
        <v>106</v>
      </c>
      <c r="H92" s="48" t="s">
        <v>116</v>
      </c>
      <c r="I92" s="77" t="s">
        <v>107</v>
      </c>
    </row>
    <row r="93" spans="2:9" ht="13.5">
      <c r="B93" s="1"/>
      <c r="C93" s="1"/>
      <c r="D93" s="1"/>
      <c r="E93" s="1"/>
      <c r="F93" s="1"/>
      <c r="G93" s="1"/>
      <c r="H93" s="1"/>
      <c r="I93" s="1"/>
    </row>
    <row r="96" spans="3:10" ht="25.5" customHeight="1">
      <c r="C96" s="2" t="s">
        <v>82</v>
      </c>
      <c r="D96" s="2"/>
      <c r="E96" s="2"/>
      <c r="F96" s="2"/>
      <c r="G96" s="2"/>
      <c r="H96" s="2"/>
      <c r="I96" s="2"/>
      <c r="J96" s="2"/>
    </row>
    <row r="97" s="18" customFormat="1" ht="6.75"/>
    <row r="98" s="18" customFormat="1" ht="6.75"/>
    <row r="99" s="18" customFormat="1" ht="6.75"/>
    <row r="100" spans="2:6" s="14" customFormat="1" ht="15">
      <c r="B100" s="3"/>
      <c r="C100" s="3" t="s">
        <v>45</v>
      </c>
      <c r="D100" s="3"/>
      <c r="E100" s="3" t="s">
        <v>8</v>
      </c>
      <c r="F100" s="3" t="s">
        <v>83</v>
      </c>
    </row>
    <row r="101" spans="2:6" s="19" customFormat="1" ht="11.25">
      <c r="B101" s="4"/>
      <c r="C101" s="4"/>
      <c r="D101" s="4"/>
      <c r="E101" s="4"/>
      <c r="F101" s="4" t="s">
        <v>10</v>
      </c>
    </row>
    <row r="102" spans="2:6" ht="33.75">
      <c r="B102" s="6"/>
      <c r="C102" s="20" t="s">
        <v>84</v>
      </c>
      <c r="D102" s="6"/>
      <c r="E102" s="15">
        <v>321</v>
      </c>
      <c r="F102" s="43" t="s">
        <v>108</v>
      </c>
    </row>
    <row r="103" spans="2:6" ht="81.75">
      <c r="B103" s="7"/>
      <c r="C103" s="9" t="s">
        <v>85</v>
      </c>
      <c r="D103" s="7"/>
      <c r="E103" s="23">
        <v>322</v>
      </c>
      <c r="F103" s="69" t="s">
        <v>109</v>
      </c>
    </row>
    <row r="104" spans="2:6" ht="28.5">
      <c r="B104" s="7"/>
      <c r="C104" s="9" t="s">
        <v>86</v>
      </c>
      <c r="D104" s="7"/>
      <c r="E104" s="23">
        <v>323</v>
      </c>
      <c r="F104" s="69" t="s">
        <v>110</v>
      </c>
    </row>
    <row r="105" spans="2:6" ht="33.75">
      <c r="B105" s="7"/>
      <c r="C105" s="9" t="s">
        <v>87</v>
      </c>
      <c r="D105" s="7"/>
      <c r="E105" s="23">
        <v>324</v>
      </c>
      <c r="F105" s="69" t="s">
        <v>111</v>
      </c>
    </row>
    <row r="106" spans="2:6" ht="17.25">
      <c r="B106" s="7"/>
      <c r="C106" s="9" t="s">
        <v>88</v>
      </c>
      <c r="D106" s="7"/>
      <c r="E106" s="23">
        <v>325</v>
      </c>
      <c r="F106" s="69" t="s">
        <v>112</v>
      </c>
    </row>
    <row r="107" spans="2:6" ht="28.5">
      <c r="B107" s="7"/>
      <c r="C107" s="9" t="s">
        <v>89</v>
      </c>
      <c r="D107" s="7"/>
      <c r="E107" s="23">
        <v>326</v>
      </c>
      <c r="F107" s="69" t="s">
        <v>113</v>
      </c>
    </row>
    <row r="108" spans="2:6" ht="28.5">
      <c r="B108" s="7"/>
      <c r="C108" s="9" t="s">
        <v>90</v>
      </c>
      <c r="D108" s="7"/>
      <c r="E108" s="23">
        <v>327</v>
      </c>
      <c r="F108" s="69" t="s">
        <v>114</v>
      </c>
    </row>
    <row r="109" spans="2:6" ht="17.25">
      <c r="B109" s="7"/>
      <c r="C109" s="9" t="s">
        <v>91</v>
      </c>
      <c r="D109" s="7"/>
      <c r="E109" s="23">
        <v>328</v>
      </c>
      <c r="F109" s="69" t="s">
        <v>115</v>
      </c>
    </row>
    <row r="110" spans="2:6" ht="14.25">
      <c r="B110" s="5"/>
      <c r="C110" s="21" t="s">
        <v>92</v>
      </c>
      <c r="D110" s="5"/>
      <c r="E110" s="16">
        <v>329</v>
      </c>
      <c r="F110" s="68" t="s">
        <v>99</v>
      </c>
    </row>
    <row r="111" spans="2:6" ht="13.5">
      <c r="B111" s="1"/>
      <c r="C111" s="1"/>
      <c r="D111" s="1"/>
      <c r="E111" s="1"/>
      <c r="F111" s="1"/>
    </row>
    <row r="113" spans="2:10" ht="13.5">
      <c r="B113" s="71"/>
      <c r="C113" s="1" t="s">
        <v>93</v>
      </c>
      <c r="D113" s="1"/>
      <c r="E113" s="1"/>
      <c r="F113" s="1"/>
      <c r="G113" s="1"/>
      <c r="H113" s="1"/>
      <c r="I113" s="1"/>
      <c r="J113" s="66"/>
    </row>
    <row r="114" spans="2:10" ht="13.5">
      <c r="B114" s="40"/>
      <c r="C114" s="62" t="s">
        <v>100</v>
      </c>
      <c r="E114" s="62" t="s">
        <v>101</v>
      </c>
      <c r="J114" s="72"/>
    </row>
    <row r="115" spans="2:10" ht="13.5">
      <c r="B115" s="40"/>
      <c r="C115" s="62" t="s">
        <v>96</v>
      </c>
      <c r="E115" s="62" t="s">
        <v>95</v>
      </c>
      <c r="J115" s="72"/>
    </row>
    <row r="116" spans="2:10" ht="13.5">
      <c r="B116" s="57"/>
      <c r="C116" s="12" t="s">
        <v>98</v>
      </c>
      <c r="D116" s="12"/>
      <c r="E116" s="41" t="s">
        <v>97</v>
      </c>
      <c r="F116" s="12"/>
      <c r="G116" s="12"/>
      <c r="H116" s="12"/>
      <c r="I116" s="12"/>
      <c r="J116" s="61"/>
    </row>
    <row r="117" ht="15">
      <c r="K117"/>
    </row>
  </sheetData>
  <mergeCells count="6">
    <mergeCell ref="C2:J2"/>
    <mergeCell ref="C5:J5"/>
    <mergeCell ref="C40:J40"/>
    <mergeCell ref="C52:J52"/>
    <mergeCell ref="C85:J85"/>
    <mergeCell ref="C96:J96"/>
  </mergeCells>
  <dataValidations count="20">
    <dataValidation type="decimal" allowBlank="1" showErrorMessage="1" prompt="Введите число" errorTitle="Ошибка ввода." error="В ячейку можно записать только ЧИСЛО!" sqref="G11 I11 G12:H19 G20:J20 G21:H21 G22:H22 J22 G23 J23 G24 G25:H25 G26:J26 G27:G28 G29:G30 I29:I30 G31:J32 F33 H33 F46:G47 I46:I47 F58:G58 I58 F59 H59 F60:I60 F61:F62 F63:F67 H63:H67 F68:I68 G69:I69 F70:F72 H70:H72 F73:I78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G3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11 H23:H24 H27:H30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12:I19 I21:I25 I27:I28 I33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J11:J19 J21 J24:J25 J27:J30 J33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F48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G48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I48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F69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G59 G61:G67 G70:G72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H58 H61:H62">
      <formula1>-79228162514264300000000000000</formula1>
      <formula2>7.92281625142643E+28</formula2>
    </dataValidation>
    <dataValidation type="decimal" allowBlank="1" showInputMessage="1" showErrorMessage="1" prompt="Введите число" errorTitle="Ошибка ввода." error="В ячейку можно записать только ЧИСЛО!" sqref="I59 I61:I67 I70:I72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1:F9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91:G9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91:H92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91:I92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300 знаков." sqref="F102:F109">
      <formula1>0</formula1>
      <formula2>300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F11:F32">
      <formula1>-79228162514264300000000000000</formula1>
      <formula2>7.92281625142643E+28</formula2>
    </dataValidation>
    <dataValidation type="textLength" allowBlank="1" showErrorMessage="1" errorTitle="Ошибка ввода." error="Разрешенная длина строки в ячейке составляет 300 знаков." sqref="F110">
      <formula1>0</formula1>
      <formula2>300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